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228" activeTab="0"/>
  </bookViews>
  <sheets>
    <sheet name="2020" sheetId="1" r:id="rId1"/>
    <sheet name="Feuil10" sheetId="2" r:id="rId2"/>
    <sheet name="Feuil11" sheetId="3" r:id="rId3"/>
    <sheet name="Feuil12" sheetId="4" r:id="rId4"/>
  </sheets>
  <definedNames/>
  <calcPr fullCalcOnLoad="1"/>
</workbook>
</file>

<file path=xl/sharedStrings.xml><?xml version="1.0" encoding="utf-8"?>
<sst xmlns="http://schemas.openxmlformats.org/spreadsheetml/2006/main" count="60" uniqueCount="49">
  <si>
    <t>10H/18H</t>
  </si>
  <si>
    <t>11H/18H</t>
  </si>
  <si>
    <t>12H/18H</t>
  </si>
  <si>
    <t>13H/18H</t>
  </si>
  <si>
    <t>14H/18H</t>
  </si>
  <si>
    <t>15H/18H</t>
  </si>
  <si>
    <t>16H/18H</t>
  </si>
  <si>
    <t xml:space="preserve"> 9H/18H</t>
  </si>
  <si>
    <t>Quotité travaillée</t>
  </si>
  <si>
    <t>quotité non travaillée</t>
  </si>
  <si>
    <t>pension civile</t>
  </si>
  <si>
    <t>Pension civile</t>
  </si>
  <si>
    <t>SANS SURCOTISATION</t>
  </si>
  <si>
    <t>AVEC SURCOTISATION</t>
  </si>
  <si>
    <t>quotité financière</t>
  </si>
  <si>
    <t>pension civile avec surcotisation</t>
  </si>
  <si>
    <t>*</t>
  </si>
  <si>
    <t>QT</t>
  </si>
  <si>
    <t>QNT</t>
  </si>
  <si>
    <t>traitement brut ( servant de base de calcul)</t>
  </si>
  <si>
    <t>Exemples de surcotisation mensuelle</t>
  </si>
  <si>
    <t>Rappel : Formule de calcul du taux de surcotisation :</t>
  </si>
  <si>
    <t>TEMPS PARTIEL ENSEIGNANTS ORS 18 H</t>
  </si>
  <si>
    <t>OBSERVATIONS</t>
  </si>
  <si>
    <t>a de la NBI</t>
  </si>
  <si>
    <t>ex : 10 points</t>
  </si>
  <si>
    <t>Traitement brut NBI ( servant de base de calcul)</t>
  </si>
  <si>
    <t>pension civile NBI</t>
  </si>
  <si>
    <t>attention NBI :lorsque l'intéressé</t>
  </si>
  <si>
    <t>prendre valeur du point brut :4,68602</t>
  </si>
  <si>
    <r>
      <t xml:space="preserve"> pour un traitement à un indice nouveau majoré </t>
    </r>
    <r>
      <rPr>
        <b/>
        <sz val="10"/>
        <rFont val="Arial"/>
        <family val="2"/>
      </rPr>
      <t xml:space="preserve">751 </t>
    </r>
    <r>
      <rPr>
        <sz val="10"/>
        <rFont val="Arial"/>
        <family val="2"/>
      </rPr>
      <t>soit 3519,20 euros brut temps plein (taux indiciaire actuel)</t>
    </r>
  </si>
  <si>
    <r>
      <t xml:space="preserve"> temps partiel </t>
    </r>
    <r>
      <rPr>
        <b/>
        <sz val="10"/>
        <rFont val="Arial"/>
        <family val="2"/>
      </rPr>
      <t>12/18H</t>
    </r>
    <r>
      <rPr>
        <sz val="10"/>
        <rFont val="Arial"/>
        <family val="2"/>
      </rPr>
      <t xml:space="preserve"> soit 2346,25 euros</t>
    </r>
  </si>
  <si>
    <r>
      <t xml:space="preserve"> pour un traitement à un indice nouveau majoré </t>
    </r>
    <r>
      <rPr>
        <b/>
        <sz val="10"/>
        <rFont val="Arial"/>
        <family val="2"/>
      </rPr>
      <t>453</t>
    </r>
    <r>
      <rPr>
        <sz val="10"/>
        <rFont val="Arial"/>
        <family val="2"/>
      </rPr>
      <t xml:space="preserve"> soit 2122,76 euros brut temps plein (taux indiciaire actuel)</t>
    </r>
  </si>
  <si>
    <r>
      <t xml:space="preserve"> temps partiel </t>
    </r>
    <r>
      <rPr>
        <b/>
        <sz val="10"/>
        <rFont val="Arial"/>
        <family val="2"/>
      </rPr>
      <t>9/18H</t>
    </r>
    <r>
      <rPr>
        <sz val="10"/>
        <rFont val="Arial"/>
        <family val="2"/>
      </rPr>
      <t xml:space="preserve"> soit 1061,38 euros</t>
    </r>
  </si>
  <si>
    <r>
      <t xml:space="preserve"> pour un traitement à un indice nouveau majoré </t>
    </r>
    <r>
      <rPr>
        <b/>
        <sz val="10"/>
        <rFont val="Arial"/>
        <family val="2"/>
      </rPr>
      <t>383</t>
    </r>
    <r>
      <rPr>
        <sz val="10"/>
        <rFont val="Arial"/>
        <family val="2"/>
      </rPr>
      <t xml:space="preserve"> soit 1794,74 euros  brut temps plein (taux indiciaire actuel)</t>
    </r>
  </si>
  <si>
    <r>
      <t xml:space="preserve"> temps partiel </t>
    </r>
    <r>
      <rPr>
        <b/>
        <sz val="10"/>
        <rFont val="Arial"/>
        <family val="2"/>
      </rPr>
      <t>16/18H</t>
    </r>
    <r>
      <rPr>
        <sz val="10"/>
        <rFont val="Arial"/>
        <family val="2"/>
      </rPr>
      <t xml:space="preserve"> soit 1629,62 euros</t>
    </r>
  </si>
  <si>
    <t>sous réserve de changement Ministériel (taux pension civile)</t>
  </si>
  <si>
    <t>partiel</t>
  </si>
  <si>
    <t xml:space="preserve">Temps </t>
  </si>
  <si>
    <t xml:space="preserve">                (11,10*QT)+[80% ((11,10 + 30,65)*QNT)]</t>
  </si>
  <si>
    <t>taux 11,10%</t>
  </si>
  <si>
    <t>taux 18,53%</t>
  </si>
  <si>
    <t>[(4,68602*10)*66,67%]*11,10% sans surcotisation</t>
  </si>
  <si>
    <t>(4,68602*10)*18,53% avec surcotisation</t>
  </si>
  <si>
    <t>taux 11,10 %</t>
  </si>
  <si>
    <t>taux 22,25%</t>
  </si>
  <si>
    <t>taux 13,58%</t>
  </si>
  <si>
    <t>Rectorat de Dijon DIRH2- le 23/11/2020</t>
  </si>
  <si>
    <t>barème en vigueur au 01/01/2021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</si>
</sst>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00\ _F_-;\-* #,##0.000\ _F_-;_-* &quot;-&quot;??\ _F_-;_-@_-"/>
    <numFmt numFmtId="175" formatCode="_-* #,##0.0\ &quot;F&quot;_-;\-* #,##0.0\ &quot;F&quot;_-;_-* &quot;-&quot;??\ &quot;F&quot;_-;_-@_-"/>
    <numFmt numFmtId="176" formatCode="_-* #,##0\ &quot;F&quot;_-;\-* #,##0\ &quot;F&quot;_-;_-* &quot;-&quot;??\ &quot;F&quot;_-;_-@_-"/>
    <numFmt numFmtId="177" formatCode="0.0%"/>
    <numFmt numFmtId="178" formatCode="_-* #,##0.0\ _F_-;\-* #,##0.0\ _F_-;_-* &quot;-&quot;??\ _F_-;_-@_-"/>
    <numFmt numFmtId="179" formatCode="_-* #,##0\ _F_-;\-* #,##0\ _F_-;_-* &quot;-&quot;??\ _F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000%"/>
    <numFmt numFmtId="189" formatCode="0.00000%"/>
    <numFmt numFmtId="190" formatCode="0.0000000000"/>
    <numFmt numFmtId="191" formatCode="0.00000000000"/>
    <numFmt numFmtId="192" formatCode="[$-40C]dddd\ d\ mmmm\ yyyy"/>
    <numFmt numFmtId="193" formatCode="0.0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3" fontId="0" fillId="0" borderId="10" xfId="48" applyNumberFormat="1" applyFont="1" applyBorder="1" applyAlignment="1">
      <alignment horizontal="center"/>
    </xf>
    <xf numFmtId="10" fontId="0" fillId="0" borderId="10" xfId="52" applyNumberFormat="1" applyFont="1" applyBorder="1" applyAlignment="1">
      <alignment horizontal="center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12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2" fontId="10" fillId="0" borderId="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13" fontId="0" fillId="0" borderId="14" xfId="48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9">
      <selection activeCell="D43" sqref="D43"/>
    </sheetView>
  </sheetViews>
  <sheetFormatPr defaultColWidth="11.421875" defaultRowHeight="12.75"/>
  <cols>
    <col min="1" max="1" width="7.57421875" style="0" customWidth="1"/>
    <col min="2" max="2" width="33.57421875" style="0" customWidth="1"/>
    <col min="3" max="5" width="20.00390625" style="0" customWidth="1"/>
    <col min="6" max="6" width="32.7109375" style="0" customWidth="1"/>
  </cols>
  <sheetData>
    <row r="1" spans="2:6" ht="12.75">
      <c r="B1" s="40" t="s">
        <v>20</v>
      </c>
      <c r="C1" s="40"/>
      <c r="D1" s="40"/>
      <c r="E1" s="40"/>
      <c r="F1" s="40"/>
    </row>
    <row r="2" spans="2:6" ht="12.75">
      <c r="B2" s="18"/>
      <c r="C2" s="18"/>
      <c r="D2" s="18"/>
      <c r="E2" s="18"/>
      <c r="F2" s="18"/>
    </row>
    <row r="3" spans="2:5" ht="12.75">
      <c r="B3" s="7" t="s">
        <v>21</v>
      </c>
      <c r="C3" s="7"/>
      <c r="D3" s="6" t="s">
        <v>39</v>
      </c>
      <c r="E3" s="6"/>
    </row>
    <row r="4" spans="2:5" ht="12.75">
      <c r="B4" s="7"/>
      <c r="C4" s="7"/>
      <c r="E4" s="6"/>
    </row>
    <row r="5" spans="1:6" ht="12.75">
      <c r="A5" s="39" t="s">
        <v>22</v>
      </c>
      <c r="B5" s="39"/>
      <c r="C5" s="39"/>
      <c r="D5" s="39"/>
      <c r="E5" s="39"/>
      <c r="F5" s="39"/>
    </row>
    <row r="6" spans="1:10" s="9" customFormat="1" ht="12.75">
      <c r="A6" s="36" t="s">
        <v>38</v>
      </c>
      <c r="B6" s="34" t="s">
        <v>8</v>
      </c>
      <c r="C6" s="1" t="s">
        <v>9</v>
      </c>
      <c r="D6" s="1" t="s">
        <v>14</v>
      </c>
      <c r="E6" s="1" t="s">
        <v>10</v>
      </c>
      <c r="F6" s="1" t="s">
        <v>15</v>
      </c>
      <c r="G6" s="4"/>
      <c r="H6" s="4"/>
      <c r="I6" s="4"/>
      <c r="J6" s="4"/>
    </row>
    <row r="7" spans="1:10" ht="12.75">
      <c r="A7" s="37" t="s">
        <v>37</v>
      </c>
      <c r="B7" s="34" t="s">
        <v>17</v>
      </c>
      <c r="C7" s="1" t="s">
        <v>18</v>
      </c>
      <c r="D7" s="1"/>
      <c r="E7" s="1"/>
      <c r="F7" s="1"/>
      <c r="G7" s="4"/>
      <c r="H7" s="4"/>
      <c r="I7" s="4"/>
      <c r="J7" s="4"/>
    </row>
    <row r="8" spans="1:7" ht="12.75">
      <c r="A8" s="35" t="s">
        <v>7</v>
      </c>
      <c r="B8" s="3">
        <v>0.5</v>
      </c>
      <c r="C8" s="5">
        <f>(1)-B8</f>
        <v>0.5</v>
      </c>
      <c r="D8" s="5">
        <v>0.5</v>
      </c>
      <c r="E8" s="29">
        <v>0.111</v>
      </c>
      <c r="F8" s="26">
        <f>(11.1*B8)+(0.8*(11.1+30.65)*C8)</f>
        <v>22.25</v>
      </c>
      <c r="G8" s="23"/>
    </row>
    <row r="9" spans="1:6" ht="12.75">
      <c r="A9" s="2" t="s">
        <v>0</v>
      </c>
      <c r="B9" s="3">
        <v>0.5556</v>
      </c>
      <c r="C9" s="5">
        <f aca="true" t="shared" si="0" ref="C9:C15">(1)-B9</f>
        <v>0.4444</v>
      </c>
      <c r="D9" s="5">
        <v>0.5556</v>
      </c>
      <c r="E9" s="29">
        <v>0.111</v>
      </c>
      <c r="F9" s="26">
        <f aca="true" t="shared" si="1" ref="F9:F15">(11.1*B9)+(0.8*(11.1+30.65)*C9)</f>
        <v>21.01012</v>
      </c>
    </row>
    <row r="10" spans="1:6" ht="12.75">
      <c r="A10" s="2" t="s">
        <v>1</v>
      </c>
      <c r="B10" s="3">
        <v>0.6111</v>
      </c>
      <c r="C10" s="5">
        <f t="shared" si="0"/>
        <v>0.3889</v>
      </c>
      <c r="D10" s="5">
        <v>0.6111</v>
      </c>
      <c r="E10" s="29">
        <v>0.111</v>
      </c>
      <c r="F10" s="26">
        <f t="shared" si="1"/>
        <v>19.77247</v>
      </c>
    </row>
    <row r="11" spans="1:6" ht="12.75">
      <c r="A11" s="2" t="s">
        <v>2</v>
      </c>
      <c r="B11" s="3">
        <v>0.6667</v>
      </c>
      <c r="C11" s="5">
        <f t="shared" si="0"/>
        <v>0.33330000000000004</v>
      </c>
      <c r="D11" s="5">
        <v>0.6667</v>
      </c>
      <c r="E11" s="29">
        <v>0.111</v>
      </c>
      <c r="F11" s="26">
        <f t="shared" si="1"/>
        <v>18.53259</v>
      </c>
    </row>
    <row r="12" spans="1:6" ht="12.75">
      <c r="A12" s="2" t="s">
        <v>3</v>
      </c>
      <c r="B12" s="3">
        <v>0.7222</v>
      </c>
      <c r="C12" s="5">
        <f t="shared" si="0"/>
        <v>0.27780000000000005</v>
      </c>
      <c r="D12" s="5">
        <v>0.7222</v>
      </c>
      <c r="E12" s="29">
        <v>0.111</v>
      </c>
      <c r="F12" s="26">
        <f t="shared" si="1"/>
        <v>17.29494</v>
      </c>
    </row>
    <row r="13" spans="1:6" ht="12.75">
      <c r="A13" s="2" t="s">
        <v>4</v>
      </c>
      <c r="B13" s="3">
        <v>0.7778</v>
      </c>
      <c r="C13" s="5">
        <f t="shared" si="0"/>
        <v>0.22219999999999995</v>
      </c>
      <c r="D13" s="5">
        <v>0.7778</v>
      </c>
      <c r="E13" s="29">
        <v>0.111</v>
      </c>
      <c r="F13" s="26">
        <f t="shared" si="1"/>
        <v>16.055059999999997</v>
      </c>
    </row>
    <row r="14" spans="1:6" ht="12.75">
      <c r="A14" s="2" t="s">
        <v>5</v>
      </c>
      <c r="B14" s="3">
        <v>0.8333</v>
      </c>
      <c r="C14" s="5">
        <f t="shared" si="0"/>
        <v>0.16669999999999996</v>
      </c>
      <c r="D14" s="5">
        <v>0.876</v>
      </c>
      <c r="E14" s="29">
        <v>0.111</v>
      </c>
      <c r="F14" s="26">
        <f t="shared" si="1"/>
        <v>14.817409999999999</v>
      </c>
    </row>
    <row r="15" spans="1:6" ht="12.75">
      <c r="A15" s="2" t="s">
        <v>6</v>
      </c>
      <c r="B15" s="3">
        <v>0.8889</v>
      </c>
      <c r="C15" s="5">
        <f t="shared" si="0"/>
        <v>0.11109999999999998</v>
      </c>
      <c r="D15" s="5">
        <v>0.908</v>
      </c>
      <c r="E15" s="29">
        <v>0.111</v>
      </c>
      <c r="F15" s="26">
        <f t="shared" si="1"/>
        <v>13.57753</v>
      </c>
    </row>
    <row r="16" spans="1:7" ht="20.25">
      <c r="A16" s="10" t="s">
        <v>16</v>
      </c>
      <c r="B16" s="7" t="s">
        <v>30</v>
      </c>
      <c r="C16" s="22"/>
      <c r="F16" s="6"/>
      <c r="G16" s="6"/>
    </row>
    <row r="17" spans="2:6" ht="12.75">
      <c r="B17" s="7" t="s">
        <v>31</v>
      </c>
      <c r="C17" s="7"/>
      <c r="F17" s="16" t="s">
        <v>23</v>
      </c>
    </row>
    <row r="18" spans="2:6" ht="12.75">
      <c r="B18" s="30"/>
      <c r="C18" s="15" t="s">
        <v>12</v>
      </c>
      <c r="D18" s="8"/>
      <c r="E18" s="15" t="s">
        <v>13</v>
      </c>
      <c r="F18" s="21" t="s">
        <v>28</v>
      </c>
    </row>
    <row r="19" spans="2:6" ht="12.75">
      <c r="B19" s="30"/>
      <c r="C19" s="20" t="s">
        <v>40</v>
      </c>
      <c r="D19" s="8"/>
      <c r="E19" s="20" t="s">
        <v>41</v>
      </c>
      <c r="F19" s="21" t="s">
        <v>24</v>
      </c>
    </row>
    <row r="20" spans="2:6" ht="12.75">
      <c r="B20" s="12" t="s">
        <v>26</v>
      </c>
      <c r="C20" s="28">
        <f>E20*66.67%</f>
        <v>31.241695340000003</v>
      </c>
      <c r="D20" s="15"/>
      <c r="E20" s="28">
        <f>4.68602*10</f>
        <v>46.8602</v>
      </c>
      <c r="F20" s="21" t="s">
        <v>25</v>
      </c>
    </row>
    <row r="21" spans="2:6" ht="12.75">
      <c r="B21" s="12" t="s">
        <v>19</v>
      </c>
      <c r="C21" s="31">
        <f>(E21*66.67%)</f>
        <v>2346.25064</v>
      </c>
      <c r="D21" s="32"/>
      <c r="E21" s="31">
        <v>3519.2</v>
      </c>
      <c r="F21" s="21" t="s">
        <v>29</v>
      </c>
    </row>
    <row r="22" spans="2:6" ht="12.75">
      <c r="B22" s="12" t="s">
        <v>11</v>
      </c>
      <c r="C22" s="38">
        <f>C21*11.1%</f>
        <v>260.43382104</v>
      </c>
      <c r="D22" s="32"/>
      <c r="E22" s="33">
        <f>(E21*18.53%)</f>
        <v>652.10776</v>
      </c>
      <c r="F22" s="21" t="s">
        <v>42</v>
      </c>
    </row>
    <row r="23" spans="2:6" ht="12.75">
      <c r="B23" s="13" t="s">
        <v>27</v>
      </c>
      <c r="C23" s="33">
        <f>(C20*11.1%)</f>
        <v>3.4678281827400004</v>
      </c>
      <c r="D23" s="13"/>
      <c r="E23" s="33">
        <f>(E20*18.53%)</f>
        <v>8.683195060000001</v>
      </c>
      <c r="F23" s="21" t="s">
        <v>43</v>
      </c>
    </row>
    <row r="24" spans="1:6" ht="20.25">
      <c r="A24" s="10" t="s">
        <v>16</v>
      </c>
      <c r="B24" s="7" t="s">
        <v>32</v>
      </c>
      <c r="C24" s="7"/>
      <c r="D24" s="7"/>
      <c r="E24" s="7"/>
      <c r="F24" s="7"/>
    </row>
    <row r="25" spans="2:6" ht="12.75">
      <c r="B25" s="7" t="s">
        <v>33</v>
      </c>
      <c r="C25" s="7"/>
      <c r="D25" s="7"/>
      <c r="E25" s="7"/>
      <c r="F25" s="7"/>
    </row>
    <row r="26" spans="2:6" ht="12.75">
      <c r="B26" s="7"/>
      <c r="C26" s="16" t="s">
        <v>12</v>
      </c>
      <c r="D26" s="16"/>
      <c r="E26" s="16" t="s">
        <v>13</v>
      </c>
      <c r="F26" s="7"/>
    </row>
    <row r="27" spans="2:6" ht="12.75">
      <c r="B27" s="7"/>
      <c r="C27" s="19" t="s">
        <v>44</v>
      </c>
      <c r="D27" s="7"/>
      <c r="E27" s="19" t="s">
        <v>45</v>
      </c>
      <c r="F27" s="7"/>
    </row>
    <row r="28" spans="2:6" ht="12.75">
      <c r="B28" s="12" t="s">
        <v>19</v>
      </c>
      <c r="C28" s="33">
        <f>E28*50%</f>
        <v>1061.38</v>
      </c>
      <c r="D28" s="14"/>
      <c r="E28" s="33">
        <v>2122.76</v>
      </c>
      <c r="F28" s="13"/>
    </row>
    <row r="29" spans="2:6" ht="12.75">
      <c r="B29" s="13" t="s">
        <v>11</v>
      </c>
      <c r="C29" s="31">
        <f>C28*11.1%</f>
        <v>117.81318000000002</v>
      </c>
      <c r="D29" s="14"/>
      <c r="E29" s="33">
        <f>(E28*22.25%)</f>
        <v>472.31410000000005</v>
      </c>
      <c r="F29" s="14"/>
    </row>
    <row r="30" spans="2:6" ht="12.75">
      <c r="B30" s="7"/>
      <c r="C30" s="7"/>
      <c r="D30" s="7"/>
      <c r="E30" s="7"/>
      <c r="F30" s="7"/>
    </row>
    <row r="31" spans="1:6" ht="21">
      <c r="A31" s="11" t="s">
        <v>16</v>
      </c>
      <c r="B31" s="7" t="s">
        <v>34</v>
      </c>
      <c r="C31" s="7"/>
      <c r="D31" s="7"/>
      <c r="E31" s="7"/>
      <c r="F31" s="7"/>
    </row>
    <row r="32" spans="2:6" ht="12.75">
      <c r="B32" s="7" t="s">
        <v>35</v>
      </c>
      <c r="C32" s="7"/>
      <c r="D32" s="7"/>
      <c r="E32" s="7"/>
      <c r="F32" s="7"/>
    </row>
    <row r="33" spans="2:6" ht="12.75">
      <c r="B33" s="7"/>
      <c r="C33" s="16" t="s">
        <v>12</v>
      </c>
      <c r="D33" s="17"/>
      <c r="E33" s="16" t="s">
        <v>13</v>
      </c>
      <c r="F33" s="7"/>
    </row>
    <row r="34" spans="2:6" ht="12.75">
      <c r="B34" s="7"/>
      <c r="C34" s="19" t="s">
        <v>40</v>
      </c>
      <c r="D34" s="7"/>
      <c r="E34" s="19" t="s">
        <v>46</v>
      </c>
      <c r="F34" s="7"/>
    </row>
    <row r="35" spans="2:6" ht="12.75">
      <c r="B35" s="12" t="s">
        <v>19</v>
      </c>
      <c r="C35" s="33">
        <f>E35*90.8%</f>
        <v>1629.6239199999998</v>
      </c>
      <c r="D35" s="14"/>
      <c r="E35" s="21">
        <v>1794.74</v>
      </c>
      <c r="F35" s="7"/>
    </row>
    <row r="36" spans="2:6" ht="12.75">
      <c r="B36" s="13" t="s">
        <v>11</v>
      </c>
      <c r="C36" s="33">
        <f>C35*11.1%</f>
        <v>180.88825511999997</v>
      </c>
      <c r="D36" s="14"/>
      <c r="E36" s="33">
        <f>(E35*13.58%)</f>
        <v>243.725692</v>
      </c>
      <c r="F36" s="7"/>
    </row>
    <row r="37" spans="2:6" ht="12.75">
      <c r="B37" s="7"/>
      <c r="C37" s="7"/>
      <c r="D37" s="7"/>
      <c r="E37" s="7"/>
      <c r="F37" s="7"/>
    </row>
    <row r="38" spans="1:7" ht="12.75">
      <c r="A38" s="25" t="s">
        <v>47</v>
      </c>
      <c r="B38" s="25"/>
      <c r="D38" s="27" t="s">
        <v>48</v>
      </c>
      <c r="E38" s="7" t="s">
        <v>36</v>
      </c>
      <c r="G38" s="27"/>
    </row>
    <row r="41" ht="12.75">
      <c r="C41" s="24"/>
    </row>
  </sheetData>
  <sheetProtection/>
  <mergeCells count="2">
    <mergeCell ref="A5:F5"/>
    <mergeCell ref="B1:F1"/>
  </mergeCells>
  <printOptions/>
  <pageMargins left="0.31" right="0.787401575" top="0.75" bottom="0.58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Academie de dijon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 de dijon</dc:creator>
  <cp:keywords/>
  <dc:description/>
  <cp:lastModifiedBy>cvuillien</cp:lastModifiedBy>
  <cp:lastPrinted>2018-12-04T10:12:29Z</cp:lastPrinted>
  <dcterms:created xsi:type="dcterms:W3CDTF">2004-01-09T13:09:06Z</dcterms:created>
  <dcterms:modified xsi:type="dcterms:W3CDTF">2020-11-23T16:16:11Z</dcterms:modified>
  <cp:category/>
  <cp:version/>
  <cp:contentType/>
  <cp:contentStatus/>
</cp:coreProperties>
</file>